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 activeTab="2"/>
  </bookViews>
  <sheets>
    <sheet name="Arkusz1" sheetId="1" r:id="rId1"/>
    <sheet name="Arkusz2" sheetId="2" r:id="rId2"/>
    <sheet name="Arkusz3" sheetId="3" r:id="rId3"/>
  </sheets>
  <calcPr calcId="124519"/>
  <fileRecoveryPr repairLoad="1"/>
</workbook>
</file>

<file path=xl/calcChain.xml><?xml version="1.0" encoding="utf-8"?>
<calcChain xmlns="http://schemas.openxmlformats.org/spreadsheetml/2006/main">
  <c r="D8" i="3"/>
  <c r="D7"/>
  <c r="F3"/>
  <c r="D4"/>
  <c r="D5"/>
  <c r="D6"/>
  <c r="D3"/>
  <c r="F4"/>
  <c r="F5"/>
  <c r="F6"/>
  <c r="F7"/>
  <c r="F8"/>
  <c r="E8"/>
  <c r="E4"/>
  <c r="E5"/>
  <c r="E6"/>
  <c r="E7"/>
  <c r="E3"/>
  <c r="F4" i="2"/>
  <c r="F5"/>
  <c r="F6"/>
  <c r="F7"/>
  <c r="F3"/>
  <c r="E4"/>
  <c r="E5"/>
  <c r="E6"/>
  <c r="E7"/>
  <c r="E3"/>
  <c r="D4"/>
  <c r="D5"/>
  <c r="D6"/>
  <c r="D7"/>
  <c r="D3"/>
  <c r="C4"/>
  <c r="C5"/>
  <c r="C6"/>
  <c r="C7"/>
  <c r="C3"/>
  <c r="D8" i="1"/>
  <c r="C4"/>
  <c r="D5"/>
  <c r="D6"/>
  <c r="D7"/>
  <c r="D4"/>
  <c r="C5"/>
  <c r="C6"/>
  <c r="C7"/>
</calcChain>
</file>

<file path=xl/sharedStrings.xml><?xml version="1.0" encoding="utf-8"?>
<sst xmlns="http://schemas.openxmlformats.org/spreadsheetml/2006/main" count="28" uniqueCount="20">
  <si>
    <t>Pomiary przekładni napięciowej</t>
  </si>
  <si>
    <r>
      <t>U</t>
    </r>
    <r>
      <rPr>
        <vertAlign val="subscript"/>
        <sz val="12"/>
        <color theme="1"/>
        <rFont val="Times New Roman"/>
        <family val="1"/>
        <charset val="238"/>
      </rPr>
      <t>1</t>
    </r>
  </si>
  <si>
    <t>[V]</t>
  </si>
  <si>
    <r>
      <t>U</t>
    </r>
    <r>
      <rPr>
        <vertAlign val="subscript"/>
        <sz val="12"/>
        <color theme="1"/>
        <rFont val="Times New Roman"/>
        <family val="1"/>
        <charset val="238"/>
      </rPr>
      <t>2</t>
    </r>
  </si>
  <si>
    <t>n</t>
  </si>
  <si>
    <r>
      <t>I</t>
    </r>
    <r>
      <rPr>
        <vertAlign val="subscript"/>
        <sz val="12"/>
        <color theme="1"/>
        <rFont val="Times New Roman"/>
        <family val="1"/>
        <charset val="238"/>
      </rPr>
      <t>j</t>
    </r>
  </si>
  <si>
    <t>[mA]</t>
  </si>
  <si>
    <t>φ</t>
  </si>
  <si>
    <t>[dag]</t>
  </si>
  <si>
    <r>
      <t>I</t>
    </r>
    <r>
      <rPr>
        <vertAlign val="subscript"/>
        <sz val="12"/>
        <color theme="1"/>
        <rFont val="Times New Roman"/>
        <family val="1"/>
        <charset val="238"/>
      </rPr>
      <t>r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</si>
  <si>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m</t>
    </r>
  </si>
  <si>
    <r>
      <t>L</t>
    </r>
    <r>
      <rPr>
        <vertAlign val="subscript"/>
        <sz val="12"/>
        <color theme="1"/>
        <rFont val="Times New Roman"/>
        <family val="1"/>
        <charset val="238"/>
      </rPr>
      <t>m</t>
    </r>
  </si>
  <si>
    <t>[H]</t>
  </si>
  <si>
    <r>
      <t>I</t>
    </r>
    <r>
      <rPr>
        <vertAlign val="subscript"/>
        <sz val="12"/>
        <color theme="1"/>
        <rFont val="Times New Roman"/>
        <family val="1"/>
        <charset val="238"/>
      </rPr>
      <t>1</t>
    </r>
  </si>
  <si>
    <r>
      <t>I</t>
    </r>
    <r>
      <rPr>
        <vertAlign val="subscript"/>
        <sz val="12"/>
        <color theme="1"/>
        <rFont val="Times New Roman"/>
        <family val="1"/>
        <charset val="238"/>
      </rPr>
      <t>2</t>
    </r>
  </si>
  <si>
    <t>[A]</t>
  </si>
  <si>
    <r>
      <t>P</t>
    </r>
    <r>
      <rPr>
        <vertAlign val="subscript"/>
        <sz val="12"/>
        <color theme="1"/>
        <rFont val="Times New Roman"/>
        <family val="1"/>
        <charset val="238"/>
      </rPr>
      <t>tr</t>
    </r>
  </si>
  <si>
    <t>[W]</t>
  </si>
  <si>
    <t>η</t>
  </si>
  <si>
    <t>[%]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</si>
</sst>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70" formatCode="0.0"/>
  </numFmts>
  <fonts count="3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64" fontId="0" fillId="0" borderId="0" xfId="0" applyNumberFormat="1"/>
    <xf numFmtId="165" fontId="1" fillId="0" borderId="9" xfId="0" applyNumberFormat="1" applyFont="1" applyBorder="1" applyAlignment="1">
      <alignment horizontal="center" wrapText="1"/>
    </xf>
    <xf numFmtId="164" fontId="0" fillId="0" borderId="0" xfId="0" applyNumberFormat="1" applyFill="1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2" fontId="1" fillId="0" borderId="9" xfId="0" applyNumberFormat="1" applyFont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 wrapText="1"/>
    </xf>
    <xf numFmtId="0" fontId="0" fillId="0" borderId="0" xfId="0" applyNumberFormat="1"/>
    <xf numFmtId="170" fontId="1" fillId="0" borderId="9" xfId="0" applyNumberFormat="1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I</a:t>
            </a:r>
            <a:r>
              <a:rPr lang="pl-PL" sz="1100" b="1" i="1">
                <a:latin typeface="Times New Roman" pitchFamily="18" charset="0"/>
                <a:cs typeface="Times New Roman" pitchFamily="18" charset="0"/>
              </a:rPr>
              <a:t>j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 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=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f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(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U</a:t>
            </a:r>
            <a:r>
              <a:rPr lang="pl-PL" sz="1200" b="1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) </a:t>
            </a:r>
          </a:p>
          <a:p>
            <a:pPr>
              <a:defRPr/>
            </a:pP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I</a:t>
            </a:r>
            <a:r>
              <a:rPr lang="pl-PL" sz="1200" b="1" i="1">
                <a:latin typeface="Times New Roman" pitchFamily="18" charset="0"/>
                <a:cs typeface="Times New Roman" pitchFamily="18" charset="0"/>
              </a:rPr>
              <a:t>r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 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=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f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(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U</a:t>
            </a:r>
            <a:r>
              <a:rPr lang="pl-PL" sz="1200" b="1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)   </a:t>
            </a:r>
          </a:p>
          <a:p>
            <a:pPr>
              <a:defRPr/>
            </a:pP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I</a:t>
            </a:r>
            <a:r>
              <a:rPr lang="pl-PL" sz="1200" b="1" i="1">
                <a:latin typeface="Times New Roman" pitchFamily="18" charset="0"/>
                <a:cs typeface="Times New Roman" pitchFamily="18" charset="0"/>
              </a:rPr>
              <a:t>m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 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=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f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(</a:t>
            </a:r>
            <a:r>
              <a:rPr lang="pl-PL" sz="1800" b="1" i="1">
                <a:latin typeface="Times New Roman" pitchFamily="18" charset="0"/>
                <a:cs typeface="Times New Roman" pitchFamily="18" charset="0"/>
              </a:rPr>
              <a:t>U</a:t>
            </a:r>
            <a:r>
              <a:rPr lang="pl-PL" sz="1200" b="1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pl-PL" sz="1800" b="1">
                <a:latin typeface="Times New Roman" pitchFamily="18" charset="0"/>
                <a:cs typeface="Times New Roman" pitchFamily="18" charset="0"/>
              </a:rPr>
              <a:t>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4.4225120714872473E-2"/>
          <c:y val="3.260651889879404E-2"/>
          <c:w val="0.92507692263657881"/>
          <c:h val="0.93478696220241198"/>
        </c:manualLayout>
      </c:layout>
      <c:scatterChart>
        <c:scatterStyle val="smoothMarker"/>
        <c:ser>
          <c:idx val="0"/>
          <c:order val="0"/>
          <c:tx>
            <c:v>Ij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Arkusz2!$A$3:$A$7</c:f>
              <c:numCache>
                <c:formatCode>General</c:formatCode>
                <c:ptCount val="5"/>
                <c:pt idx="0">
                  <c:v>20.5</c:v>
                </c:pt>
                <c:pt idx="1">
                  <c:v>30.2</c:v>
                </c:pt>
                <c:pt idx="2">
                  <c:v>44.8</c:v>
                </c:pt>
                <c:pt idx="3">
                  <c:v>60.3</c:v>
                </c:pt>
                <c:pt idx="4">
                  <c:v>102.2</c:v>
                </c:pt>
              </c:numCache>
            </c:numRef>
          </c:xVal>
          <c:yVal>
            <c:numRef>
              <c:f>Arkusz2!$B$3:$B$7</c:f>
              <c:numCache>
                <c:formatCode>General</c:formatCode>
                <c:ptCount val="5"/>
                <c:pt idx="0">
                  <c:v>2.5</c:v>
                </c:pt>
                <c:pt idx="1">
                  <c:v>3.04</c:v>
                </c:pt>
                <c:pt idx="2">
                  <c:v>3.82</c:v>
                </c:pt>
                <c:pt idx="3">
                  <c:v>4.67</c:v>
                </c:pt>
                <c:pt idx="4">
                  <c:v>7.98</c:v>
                </c:pt>
              </c:numCache>
            </c:numRef>
          </c:yVal>
          <c:smooth val="1"/>
        </c:ser>
        <c:ser>
          <c:idx val="1"/>
          <c:order val="1"/>
          <c:tx>
            <c:v>Im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Arkusz2!$A$3:$A$7</c:f>
              <c:numCache>
                <c:formatCode>General</c:formatCode>
                <c:ptCount val="5"/>
                <c:pt idx="0">
                  <c:v>20.5</c:v>
                </c:pt>
                <c:pt idx="1">
                  <c:v>30.2</c:v>
                </c:pt>
                <c:pt idx="2">
                  <c:v>44.8</c:v>
                </c:pt>
                <c:pt idx="3">
                  <c:v>60.3</c:v>
                </c:pt>
                <c:pt idx="4">
                  <c:v>102.2</c:v>
                </c:pt>
              </c:numCache>
            </c:numRef>
          </c:xVal>
          <c:yVal>
            <c:numRef>
              <c:f>Arkusz2!$E$3:$E$7</c:f>
              <c:numCache>
                <c:formatCode>0.00</c:formatCode>
                <c:ptCount val="5"/>
                <c:pt idx="0">
                  <c:v>0.63455840690509069</c:v>
                </c:pt>
                <c:pt idx="1">
                  <c:v>0.50876132892051174</c:v>
                </c:pt>
                <c:pt idx="2">
                  <c:v>-2.1345741666131741</c:v>
                </c:pt>
                <c:pt idx="3">
                  <c:v>3.9737194595743333</c:v>
                </c:pt>
                <c:pt idx="4">
                  <c:v>6.7902101257822656</c:v>
                </c:pt>
              </c:numCache>
            </c:numRef>
          </c:yVal>
          <c:smooth val="1"/>
        </c:ser>
        <c:ser>
          <c:idx val="2"/>
          <c:order val="2"/>
          <c:tx>
            <c:v>Ir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Arkusz2!$A$3:$A$7</c:f>
              <c:numCache>
                <c:formatCode>General</c:formatCode>
                <c:ptCount val="5"/>
                <c:pt idx="0">
                  <c:v>20.5</c:v>
                </c:pt>
                <c:pt idx="1">
                  <c:v>30.2</c:v>
                </c:pt>
                <c:pt idx="2">
                  <c:v>44.8</c:v>
                </c:pt>
                <c:pt idx="3">
                  <c:v>60.3</c:v>
                </c:pt>
                <c:pt idx="4">
                  <c:v>102.2</c:v>
                </c:pt>
              </c:numCache>
            </c:numRef>
          </c:xVal>
          <c:yVal>
            <c:numRef>
              <c:f>Arkusz2!$D$3:$D$7</c:f>
              <c:numCache>
                <c:formatCode>0.00</c:formatCode>
                <c:ptCount val="5"/>
                <c:pt idx="0">
                  <c:v>-2.4181264706847063</c:v>
                </c:pt>
                <c:pt idx="1">
                  <c:v>2.997125608010955</c:v>
                </c:pt>
                <c:pt idx="2">
                  <c:v>-3.1679635615372335</c:v>
                </c:pt>
                <c:pt idx="3">
                  <c:v>2.453253687778798</c:v>
                </c:pt>
                <c:pt idx="4">
                  <c:v>4.1920694707654835</c:v>
                </c:pt>
              </c:numCache>
            </c:numRef>
          </c:yVal>
          <c:smooth val="1"/>
        </c:ser>
        <c:axId val="62511744"/>
        <c:axId val="62510208"/>
      </c:scatterChart>
      <c:valAx>
        <c:axId val="62511744"/>
        <c:scaling>
          <c:orientation val="minMax"/>
          <c:min val="2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050">
                    <a:latin typeface="Times New Roman" pitchFamily="18" charset="0"/>
                    <a:cs typeface="Times New Roman" pitchFamily="18" charset="0"/>
                  </a:rPr>
                  <a:t>U [V]</a:t>
                </a:r>
              </a:p>
            </c:rich>
          </c:tx>
          <c:layout>
            <c:manualLayout>
              <c:xMode val="edge"/>
              <c:yMode val="edge"/>
              <c:x val="0.9391663446649321"/>
              <c:y val="0.74486866307065946"/>
            </c:manualLayout>
          </c:layout>
        </c:title>
        <c:numFmt formatCode="General" sourceLinked="1"/>
        <c:tickLblPos val="nextTo"/>
        <c:crossAx val="62510208"/>
        <c:crosses val="autoZero"/>
        <c:crossBetween val="midCat"/>
      </c:valAx>
      <c:valAx>
        <c:axId val="62510208"/>
        <c:scaling>
          <c:orientation val="minMax"/>
          <c:max val="9"/>
          <c:min val="-4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 sz="1050">
                    <a:latin typeface="Times New Roman" pitchFamily="18" charset="0"/>
                    <a:cs typeface="Times New Roman" pitchFamily="18" charset="0"/>
                  </a:rPr>
                  <a:t>I [mA]</a:t>
                </a:r>
              </a:p>
            </c:rich>
          </c:tx>
          <c:layout>
            <c:manualLayout>
              <c:xMode val="edge"/>
              <c:yMode val="edge"/>
              <c:x val="5.2344601962922573E-2"/>
              <c:y val="2.0728294789922917E-2"/>
            </c:manualLayout>
          </c:layout>
        </c:title>
        <c:numFmt formatCode="General" sourceLinked="1"/>
        <c:tickLblPos val="nextTo"/>
        <c:crossAx val="62511744"/>
        <c:crosses val="autoZero"/>
        <c:crossBetween val="midCat"/>
        <c:majorUnit val="1"/>
      </c:valAx>
    </c:plotArea>
    <c:legend>
      <c:legendPos val="r"/>
      <c:legendEntry>
        <c:idx val="2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pl-PL"/>
          </a:p>
        </c:txPr>
      </c:legendEntry>
      <c:legendEntry>
        <c:idx val="0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pl-PL"/>
          </a:p>
        </c:txPr>
      </c:legendEntry>
      <c:legendEntry>
        <c:idx val="1"/>
        <c:txPr>
          <a:bodyPr/>
          <a:lstStyle/>
          <a:p>
            <a:pPr>
              <a:defRPr>
                <a:latin typeface="Times New Roman" pitchFamily="18" charset="0"/>
                <a:cs typeface="Times New Roman" pitchFamily="18" charset="0"/>
              </a:defRPr>
            </a:pPr>
            <a:endParaRPr lang="pl-PL"/>
          </a:p>
        </c:txPr>
      </c:legendEntry>
      <c:layout>
        <c:manualLayout>
          <c:xMode val="edge"/>
          <c:yMode val="edge"/>
          <c:x val="0.92219556524900037"/>
          <c:y val="0.51982267964535933"/>
          <c:w val="5.9774627408215195E-2"/>
          <c:h val="0.13357616715233431"/>
        </c:manualLayout>
      </c:layout>
    </c:legend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>
                <a:latin typeface="Times New Roman" pitchFamily="18" charset="0"/>
                <a:cs typeface="Times New Roman" pitchFamily="18" charset="0"/>
              </a:rPr>
              <a:t>I</a:t>
            </a:r>
            <a:r>
              <a:rPr lang="pl-PL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pl-PL">
                <a:latin typeface="Times New Roman" pitchFamily="18" charset="0"/>
                <a:cs typeface="Times New Roman" pitchFamily="18" charset="0"/>
              </a:rPr>
              <a:t> = f(I</a:t>
            </a:r>
            <a:r>
              <a:rPr lang="pl-PL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pl-PL">
                <a:latin typeface="Times New Roman" pitchFamily="18" charset="0"/>
                <a:cs typeface="Times New Roman" pitchFamily="18" charset="0"/>
              </a:rPr>
              <a:t>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6.9785303385749342E-2"/>
          <c:y val="3.3491763755774874E-2"/>
          <c:w val="0.89616364326140652"/>
          <c:h val="0.88360969584684268"/>
        </c:manualLayout>
      </c:layout>
      <c:scatterChart>
        <c:scatterStyle val="smoothMarker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Arkusz3!$B$3:$B$8</c:f>
              <c:numCache>
                <c:formatCode>General</c:formatCode>
                <c:ptCount val="6"/>
                <c:pt idx="0">
                  <c:v>0.13</c:v>
                </c:pt>
                <c:pt idx="1">
                  <c:v>0.4</c:v>
                </c:pt>
                <c:pt idx="2">
                  <c:v>0.8</c:v>
                </c:pt>
                <c:pt idx="3">
                  <c:v>1.2</c:v>
                </c:pt>
                <c:pt idx="4">
                  <c:v>1.6</c:v>
                </c:pt>
                <c:pt idx="5">
                  <c:v>2</c:v>
                </c:pt>
              </c:numCache>
            </c:numRef>
          </c:xVal>
          <c:yVal>
            <c:numRef>
              <c:f>Arkusz3!$A$3:$A$8</c:f>
              <c:numCache>
                <c:formatCode>General</c:formatCode>
                <c:ptCount val="6"/>
                <c:pt idx="0">
                  <c:v>55</c:v>
                </c:pt>
                <c:pt idx="1">
                  <c:v>60</c:v>
                </c:pt>
                <c:pt idx="2">
                  <c:v>68.400000000000006</c:v>
                </c:pt>
                <c:pt idx="3">
                  <c:v>81.400000000000006</c:v>
                </c:pt>
                <c:pt idx="4">
                  <c:v>95.2</c:v>
                </c:pt>
                <c:pt idx="5">
                  <c:v>110.4</c:v>
                </c:pt>
              </c:numCache>
            </c:numRef>
          </c:yVal>
          <c:smooth val="1"/>
        </c:ser>
        <c:axId val="113047040"/>
        <c:axId val="113028096"/>
      </c:scatterChart>
      <c:valAx>
        <c:axId val="1130470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050">
                    <a:latin typeface="Times New Roman" pitchFamily="18" charset="0"/>
                    <a:cs typeface="Times New Roman" pitchFamily="18" charset="0"/>
                  </a:rPr>
                  <a:t>I</a:t>
                </a:r>
                <a:r>
                  <a:rPr lang="pl-PL" sz="800">
                    <a:latin typeface="Times New Roman" pitchFamily="18" charset="0"/>
                    <a:cs typeface="Times New Roman" pitchFamily="18" charset="0"/>
                  </a:rPr>
                  <a:t>2</a:t>
                </a:r>
                <a:r>
                  <a:rPr lang="pl-PL" sz="1050" baseline="0">
                    <a:latin typeface="Times New Roman" pitchFamily="18" charset="0"/>
                    <a:cs typeface="Times New Roman" pitchFamily="18" charset="0"/>
                  </a:rPr>
                  <a:t> [A]</a:t>
                </a:r>
                <a:endParaRPr lang="pl-PL" sz="1050">
                  <a:latin typeface="Times New Roman" pitchFamily="18" charset="0"/>
                  <a:cs typeface="Times New Roman" pitchFamily="18" charset="0"/>
                </a:endParaRPr>
              </a:p>
            </c:rich>
          </c:tx>
          <c:layout>
            <c:manualLayout>
              <c:xMode val="edge"/>
              <c:yMode val="edge"/>
              <c:x val="0.92963695909692701"/>
              <c:y val="0.86363487369508674"/>
            </c:manualLayout>
          </c:layout>
        </c:title>
        <c:numFmt formatCode="General" sourceLinked="1"/>
        <c:tickLblPos val="nextTo"/>
        <c:crossAx val="113028096"/>
        <c:crosses val="autoZero"/>
        <c:crossBetween val="midCat"/>
      </c:valAx>
      <c:valAx>
        <c:axId val="11302809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pl-PL" sz="1100" b="1" i="0" baseline="0">
                    <a:latin typeface="Times New Roman" pitchFamily="18" charset="0"/>
                    <a:cs typeface="Times New Roman" pitchFamily="18" charset="0"/>
                  </a:rPr>
                  <a:t>I</a:t>
                </a:r>
                <a:r>
                  <a:rPr lang="pl-PL" sz="800" b="1" i="0" baseline="0">
                    <a:latin typeface="Times New Roman" pitchFamily="18" charset="0"/>
                    <a:cs typeface="Times New Roman" pitchFamily="18" charset="0"/>
                  </a:rPr>
                  <a:t>1</a:t>
                </a:r>
                <a:r>
                  <a:rPr lang="pl-PL" sz="1100" b="1" i="0" baseline="0">
                    <a:latin typeface="Times New Roman" pitchFamily="18" charset="0"/>
                    <a:cs typeface="Times New Roman" pitchFamily="18" charset="0"/>
                  </a:rPr>
                  <a:t> [mA]</a:t>
                </a:r>
              </a:p>
            </c:rich>
          </c:tx>
          <c:layout>
            <c:manualLayout>
              <c:xMode val="edge"/>
              <c:yMode val="edge"/>
              <c:x val="7.6696165191740412E-2"/>
              <c:y val="8.9238845144356902E-3"/>
            </c:manualLayout>
          </c:layout>
        </c:title>
        <c:numFmt formatCode="General" sourceLinked="1"/>
        <c:tickLblPos val="nextTo"/>
        <c:crossAx val="113047040"/>
        <c:crosses val="autoZero"/>
        <c:crossBetween val="midCat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104774</xdr:colOff>
      <xdr:row>9</xdr:row>
      <xdr:rowOff>76200</xdr:rowOff>
    </xdr:from>
    <xdr:to>
      <xdr:col>13</xdr:col>
      <xdr:colOff>9524</xdr:colOff>
      <xdr:row>36</xdr:row>
      <xdr:rowOff>9525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171450</xdr:rowOff>
    </xdr:from>
    <xdr:to>
      <xdr:col>9</xdr:col>
      <xdr:colOff>600075</xdr:colOff>
      <xdr:row>33</xdr:row>
      <xdr:rowOff>38100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opLeftCell="A4" workbookViewId="0">
      <selection activeCell="D8" sqref="D8"/>
    </sheetView>
  </sheetViews>
  <sheetFormatPr defaultRowHeight="14.25"/>
  <cols>
    <col min="4" max="4" width="9.25" bestFit="1" customWidth="1"/>
  </cols>
  <sheetData>
    <row r="1" spans="1:4" ht="17.25" thickTop="1" thickBot="1">
      <c r="A1" s="12" t="s">
        <v>0</v>
      </c>
      <c r="B1" s="13"/>
      <c r="C1" s="14"/>
    </row>
    <row r="2" spans="1:4" ht="19.5" thickTop="1">
      <c r="A2" s="1" t="s">
        <v>1</v>
      </c>
      <c r="B2" s="3" t="s">
        <v>3</v>
      </c>
      <c r="C2" s="15" t="s">
        <v>4</v>
      </c>
    </row>
    <row r="3" spans="1:4" ht="16.5" thickBot="1">
      <c r="A3" s="2" t="s">
        <v>2</v>
      </c>
      <c r="B3" s="4" t="s">
        <v>2</v>
      </c>
      <c r="C3" s="16"/>
    </row>
    <row r="4" spans="1:4" ht="17.25" thickTop="1" thickBot="1">
      <c r="A4" s="5">
        <v>80</v>
      </c>
      <c r="B4" s="6">
        <v>3.67</v>
      </c>
      <c r="C4" s="10">
        <f>B4/A4</f>
        <v>4.5874999999999999E-2</v>
      </c>
      <c r="D4" s="9">
        <f>A4/B4</f>
        <v>21.798365122615806</v>
      </c>
    </row>
    <row r="5" spans="1:4" ht="16.5" thickBot="1">
      <c r="A5" s="5">
        <v>140</v>
      </c>
      <c r="B5" s="6">
        <v>6.49</v>
      </c>
      <c r="C5" s="10">
        <f>B5/A5</f>
        <v>4.6357142857142861E-2</v>
      </c>
      <c r="D5" s="9">
        <f>A5/B5</f>
        <v>21.571648690292758</v>
      </c>
    </row>
    <row r="6" spans="1:4" ht="16.5" thickBot="1">
      <c r="A6" s="5">
        <v>200</v>
      </c>
      <c r="B6" s="6">
        <v>9.1999999999999993</v>
      </c>
      <c r="C6" s="10">
        <f>B6/A6</f>
        <v>4.5999999999999999E-2</v>
      </c>
      <c r="D6" s="9">
        <f>A6/B6</f>
        <v>21.739130434782609</v>
      </c>
    </row>
    <row r="7" spans="1:4" ht="16.5" thickBot="1">
      <c r="A7" s="5">
        <v>240</v>
      </c>
      <c r="B7" s="6">
        <v>10.98</v>
      </c>
      <c r="C7" s="10">
        <f>B7/A7</f>
        <v>4.5749999999999999E-2</v>
      </c>
      <c r="D7" s="9">
        <f>A7/B7</f>
        <v>21.857923497267759</v>
      </c>
    </row>
    <row r="8" spans="1:4">
      <c r="D8" s="11">
        <f>AVERAGE(D4:D7)</f>
        <v>21.741766936239735</v>
      </c>
    </row>
  </sheetData>
  <mergeCells count="2">
    <mergeCell ref="A1:C1"/>
    <mergeCell ref="C2:C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0"/>
  <sheetViews>
    <sheetView topLeftCell="A10" workbookViewId="0">
      <selection activeCell="P19" sqref="P19"/>
    </sheetView>
  </sheetViews>
  <sheetFormatPr defaultRowHeight="14.25"/>
  <cols>
    <col min="4" max="4" width="12.125" bestFit="1" customWidth="1"/>
    <col min="5" max="6" width="11.375" bestFit="1" customWidth="1"/>
  </cols>
  <sheetData>
    <row r="1" spans="1:7" ht="19.5" thickTop="1">
      <c r="A1" s="7" t="s">
        <v>1</v>
      </c>
      <c r="B1" s="17" t="s">
        <v>5</v>
      </c>
      <c r="C1" s="17" t="s">
        <v>7</v>
      </c>
      <c r="D1" s="17" t="s">
        <v>9</v>
      </c>
      <c r="E1" s="17" t="s">
        <v>10</v>
      </c>
      <c r="F1" s="17" t="s">
        <v>11</v>
      </c>
    </row>
    <row r="2" spans="1:7" ht="16.5" thickBot="1">
      <c r="A2" s="8" t="s">
        <v>2</v>
      </c>
      <c r="B2" s="4" t="s">
        <v>6</v>
      </c>
      <c r="C2" s="4" t="s">
        <v>8</v>
      </c>
      <c r="D2" s="4" t="s">
        <v>6</v>
      </c>
      <c r="E2" s="4" t="s">
        <v>6</v>
      </c>
      <c r="F2" s="4" t="s">
        <v>12</v>
      </c>
    </row>
    <row r="3" spans="1:7" ht="17.25" thickTop="1" thickBot="1">
      <c r="A3" s="5">
        <v>20.5</v>
      </c>
      <c r="B3" s="6">
        <v>2.5</v>
      </c>
      <c r="C3" s="6">
        <f>(G3/20)*360</f>
        <v>72</v>
      </c>
      <c r="D3" s="19">
        <f>B3*COS(C3)</f>
        <v>-2.4181264706847063</v>
      </c>
      <c r="E3" s="19">
        <f>B3*SIN(C3)</f>
        <v>0.63455840690509069</v>
      </c>
      <c r="F3" s="22">
        <f>A3/(100*PI()*(E3*0.001))</f>
        <v>102.83297165021548</v>
      </c>
      <c r="G3">
        <v>4</v>
      </c>
    </row>
    <row r="4" spans="1:7" ht="16.5" thickBot="1">
      <c r="A4" s="5">
        <v>30.2</v>
      </c>
      <c r="B4" s="6">
        <v>3.04</v>
      </c>
      <c r="C4" s="6">
        <f t="shared" ref="C4:C7" si="0">(G4/20)*360</f>
        <v>62.999999999999993</v>
      </c>
      <c r="D4" s="19">
        <f t="shared" ref="D4:D7" si="1">B4*COS(C4)</f>
        <v>2.997125608010955</v>
      </c>
      <c r="E4" s="19">
        <f t="shared" ref="E4:E7" si="2">B4*SIN(C4)</f>
        <v>0.50876132892051174</v>
      </c>
      <c r="F4" s="22">
        <f t="shared" ref="F4:F7" si="3">A4/(100*PI()*(E4*0.001))</f>
        <v>188.94829493324943</v>
      </c>
      <c r="G4">
        <v>3.5</v>
      </c>
    </row>
    <row r="5" spans="1:7" ht="16.5" thickBot="1">
      <c r="A5" s="5">
        <v>44.8</v>
      </c>
      <c r="B5" s="6">
        <v>3.82</v>
      </c>
      <c r="C5" s="6">
        <f t="shared" si="0"/>
        <v>54</v>
      </c>
      <c r="D5" s="19">
        <f t="shared" si="1"/>
        <v>-3.1679635615372335</v>
      </c>
      <c r="E5" s="19">
        <f t="shared" si="2"/>
        <v>-2.1345741666131741</v>
      </c>
      <c r="F5" s="22">
        <f t="shared" si="3"/>
        <v>-66.806218889362484</v>
      </c>
      <c r="G5">
        <v>3</v>
      </c>
    </row>
    <row r="6" spans="1:7" ht="16.5" thickBot="1">
      <c r="A6" s="5">
        <v>60.3</v>
      </c>
      <c r="B6" s="6">
        <v>4.67</v>
      </c>
      <c r="C6" s="6">
        <f t="shared" si="0"/>
        <v>45</v>
      </c>
      <c r="D6" s="19">
        <f t="shared" si="1"/>
        <v>2.453253687778798</v>
      </c>
      <c r="E6" s="19">
        <f t="shared" si="2"/>
        <v>3.9737194595743333</v>
      </c>
      <c r="F6" s="22">
        <f t="shared" si="3"/>
        <v>48.302569751460652</v>
      </c>
      <c r="G6">
        <v>2.5</v>
      </c>
    </row>
    <row r="7" spans="1:7" ht="16.5" thickBot="1">
      <c r="A7" s="5">
        <v>102.2</v>
      </c>
      <c r="B7" s="6">
        <v>7.98</v>
      </c>
      <c r="C7" s="6">
        <f t="shared" si="0"/>
        <v>45</v>
      </c>
      <c r="D7" s="19">
        <f t="shared" si="1"/>
        <v>4.1920694707654835</v>
      </c>
      <c r="E7" s="19">
        <f t="shared" si="2"/>
        <v>6.7902101257822656</v>
      </c>
      <c r="F7" s="22">
        <f t="shared" si="3"/>
        <v>47.909077576941172</v>
      </c>
      <c r="G7">
        <v>2.5</v>
      </c>
    </row>
    <row r="9" spans="1:7" ht="15.75">
      <c r="E9" s="20"/>
    </row>
    <row r="10" spans="1:7" ht="15.75">
      <c r="A10" s="18"/>
      <c r="E10" s="21"/>
    </row>
    <row r="11" spans="1:7">
      <c r="E11" s="21"/>
    </row>
    <row r="12" spans="1:7">
      <c r="E12" s="21"/>
    </row>
    <row r="13" spans="1:7">
      <c r="E13" s="21"/>
    </row>
    <row r="14" spans="1:7">
      <c r="E14" s="21"/>
    </row>
    <row r="15" spans="1:7">
      <c r="E15" s="21"/>
    </row>
    <row r="16" spans="1:7">
      <c r="E16" s="21"/>
    </row>
    <row r="17" spans="5:5">
      <c r="E17" s="21"/>
    </row>
    <row r="18" spans="5:5">
      <c r="E18" s="21"/>
    </row>
    <row r="19" spans="5:5">
      <c r="E19" s="21"/>
    </row>
    <row r="20" spans="5:5">
      <c r="E20" s="21"/>
    </row>
    <row r="21" spans="5:5">
      <c r="E21" s="21"/>
    </row>
    <row r="22" spans="5:5">
      <c r="E22" s="21"/>
    </row>
    <row r="23" spans="5:5">
      <c r="E23" s="21"/>
    </row>
    <row r="24" spans="5:5">
      <c r="E24" s="21"/>
    </row>
    <row r="25" spans="5:5">
      <c r="E25" s="21"/>
    </row>
    <row r="26" spans="5:5">
      <c r="E26" s="21"/>
    </row>
    <row r="27" spans="5:5">
      <c r="E27" s="21"/>
    </row>
    <row r="28" spans="5:5">
      <c r="E28" s="21"/>
    </row>
    <row r="29" spans="5:5">
      <c r="E29" s="21"/>
    </row>
    <row r="30" spans="5:5">
      <c r="E30" s="21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>
      <selection activeCell="K27" sqref="K27"/>
    </sheetView>
  </sheetViews>
  <sheetFormatPr defaultRowHeight="14.25"/>
  <cols>
    <col min="4" max="4" width="9.375" bestFit="1" customWidth="1"/>
    <col min="5" max="5" width="10.375" bestFit="1" customWidth="1"/>
    <col min="6" max="6" width="12.25" bestFit="1" customWidth="1"/>
  </cols>
  <sheetData>
    <row r="1" spans="1:6" ht="19.5" thickTop="1">
      <c r="A1" s="7" t="s">
        <v>13</v>
      </c>
      <c r="B1" s="17" t="s">
        <v>14</v>
      </c>
      <c r="C1" s="17" t="s">
        <v>3</v>
      </c>
      <c r="D1" s="17" t="s">
        <v>16</v>
      </c>
      <c r="E1" s="17" t="s">
        <v>18</v>
      </c>
    </row>
    <row r="2" spans="1:6" ht="16.5" thickBot="1">
      <c r="A2" s="8" t="s">
        <v>6</v>
      </c>
      <c r="B2" s="4" t="s">
        <v>15</v>
      </c>
      <c r="C2" s="4" t="s">
        <v>2</v>
      </c>
      <c r="D2" s="4" t="s">
        <v>17</v>
      </c>
      <c r="E2" s="4" t="s">
        <v>19</v>
      </c>
    </row>
    <row r="3" spans="1:6" ht="17.25" thickTop="1" thickBot="1">
      <c r="A3" s="5">
        <v>55</v>
      </c>
      <c r="B3" s="6">
        <v>0.13</v>
      </c>
      <c r="C3" s="6">
        <v>9.9600000000000009</v>
      </c>
      <c r="D3" s="19">
        <f>0.5*(230*A3*0.001+C3*B3)</f>
        <v>6.9724000000000004</v>
      </c>
      <c r="E3" s="19">
        <f>(D3/20)*100</f>
        <v>34.862000000000002</v>
      </c>
      <c r="F3">
        <f>((C3*B3*0.001)/(230*A3))</f>
        <v>1.0235573122529647E-7</v>
      </c>
    </row>
    <row r="4" spans="1:6" ht="16.5" thickBot="1">
      <c r="A4" s="5">
        <v>60</v>
      </c>
      <c r="B4" s="6">
        <v>0.4</v>
      </c>
      <c r="C4" s="6">
        <v>9.8699999999999992</v>
      </c>
      <c r="D4" s="19">
        <f t="shared" ref="D4:D8" si="0">0.5*(230*A4*0.001+C4*B4)</f>
        <v>8.8740000000000006</v>
      </c>
      <c r="E4" s="19">
        <f t="shared" ref="E4:E7" si="1">(D4/20)*100</f>
        <v>44.370000000000005</v>
      </c>
      <c r="F4">
        <f t="shared" ref="F4:F8" si="2">((C4*B4*0.001)/(230*A4*0.001))*100</f>
        <v>2.8608695652173912E-2</v>
      </c>
    </row>
    <row r="5" spans="1:6" ht="16.5" thickBot="1">
      <c r="A5" s="5">
        <v>68.400000000000006</v>
      </c>
      <c r="B5" s="6">
        <v>0.8</v>
      </c>
      <c r="C5" s="6">
        <v>9.6999999999999993</v>
      </c>
      <c r="D5" s="19">
        <f t="shared" si="0"/>
        <v>11.746000000000002</v>
      </c>
      <c r="E5" s="19">
        <f t="shared" si="1"/>
        <v>58.730000000000018</v>
      </c>
      <c r="F5">
        <f t="shared" si="2"/>
        <v>4.9326214085939471E-2</v>
      </c>
    </row>
    <row r="6" spans="1:6" ht="16.5" thickBot="1">
      <c r="A6" s="5">
        <v>81.400000000000006</v>
      </c>
      <c r="B6" s="6">
        <v>1.2</v>
      </c>
      <c r="C6" s="6">
        <v>9.5500000000000007</v>
      </c>
      <c r="D6" s="19">
        <f t="shared" si="0"/>
        <v>15.091000000000001</v>
      </c>
      <c r="E6" s="19">
        <f t="shared" si="1"/>
        <v>75.455000000000013</v>
      </c>
      <c r="F6">
        <f t="shared" si="2"/>
        <v>6.1211409037496001E-2</v>
      </c>
    </row>
    <row r="7" spans="1:6" ht="16.5" thickBot="1">
      <c r="A7" s="5">
        <v>95.2</v>
      </c>
      <c r="B7" s="6">
        <v>1.6</v>
      </c>
      <c r="C7" s="6">
        <v>9.3800000000000008</v>
      </c>
      <c r="D7" s="19">
        <f>0.46*(230*A7*0.001+C7*B7)</f>
        <v>16.975840000000002</v>
      </c>
      <c r="E7" s="19">
        <f t="shared" si="1"/>
        <v>84.879200000000012</v>
      </c>
      <c r="F7">
        <f t="shared" si="2"/>
        <v>6.8542199488491051E-2</v>
      </c>
    </row>
    <row r="8" spans="1:6" ht="16.5" thickBot="1">
      <c r="A8" s="5">
        <v>110.4</v>
      </c>
      <c r="B8" s="6">
        <v>2</v>
      </c>
      <c r="C8" s="6">
        <v>9.1999999999999993</v>
      </c>
      <c r="D8" s="19">
        <f>0.41*(230*A8*0.001+C8*B8)</f>
        <v>17.954719999999998</v>
      </c>
      <c r="E8" s="19">
        <f>(D8/20)*100</f>
        <v>89.773599999999988</v>
      </c>
      <c r="F8">
        <f t="shared" si="2"/>
        <v>7.2463768115942032E-2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XXX</cp:lastModifiedBy>
  <dcterms:created xsi:type="dcterms:W3CDTF">2007-12-19T14:29:39Z</dcterms:created>
  <dcterms:modified xsi:type="dcterms:W3CDTF">2007-12-19T17:12:34Z</dcterms:modified>
</cp:coreProperties>
</file>